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000" windowHeight="564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<sst xmlns="http://schemas.openxmlformats.org/spreadsheetml/2006/main" count="46" uniqueCount="31">
  <si>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Unknown</t>
  </si>
  <si>
    <t>Neither</t>
  </si>
  <si>
    <t>Other CF Present</t>
  </si>
  <si>
    <t>Cycle CF Present</t>
  </si>
  <si>
    <t>Both CF Present</t>
  </si>
  <si>
    <t>0-15</t>
  </si>
  <si>
    <t>16-24</t>
  </si>
  <si>
    <t>25-39</t>
  </si>
  <si>
    <t>40-54</t>
  </si>
  <si>
    <t>55-99</t>
  </si>
  <si>
    <t>Grand Total</t>
  </si>
  <si>
    <t>cyclist_age2</t>
  </si>
  <si>
    <t>Sum of Fatal Accident</t>
  </si>
  <si>
    <t>Data</t>
  </si>
  <si>
    <t>Sum of Serious Accident</t>
  </si>
  <si>
    <t>Total Sum of Fatal Accident</t>
  </si>
  <si>
    <t>Total Sum of Serious Accident</t>
  </si>
  <si>
    <t>Sum of Slight Accident</t>
  </si>
  <si>
    <t>Total Sum of Slight Accident</t>
  </si>
  <si>
    <t>Cyclist only</t>
  </si>
  <si>
    <t>Driver only</t>
  </si>
  <si>
    <t>Cyclist and Driver</t>
  </si>
  <si>
    <t>All ages</t>
  </si>
  <si>
    <t>Data for figure H-3 of Annex to TRL PPR445 report "Collisions involving pedal cyclists on Britains's roads: establishing the causes"</t>
  </si>
  <si>
    <t xml:space="preserve">(2005-2007) </t>
  </si>
  <si>
    <t>Fatal</t>
  </si>
  <si>
    <t>Serious</t>
  </si>
  <si>
    <t>Slight</t>
  </si>
  <si>
    <t>All</t>
  </si>
  <si>
    <t>25+</t>
  </si>
  <si>
    <t>Neither' %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</si>
</sst>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9.75"/>
      <color indexed="8"/>
      <name val="Verdana"/>
      <family val="0"/>
    </font>
    <font>
      <sz val="10.75"/>
      <color indexed="8"/>
      <name val="Verdana"/>
      <family val="0"/>
    </font>
    <font>
      <sz val="8.95"/>
      <color indexed="8"/>
      <name val="Verdana"/>
      <family val="0"/>
    </font>
    <font>
      <sz val="9.5"/>
      <color indexed="8"/>
      <name val="Verdana"/>
      <family val="0"/>
    </font>
    <font>
      <sz val="10.5"/>
      <color indexed="8"/>
      <name val="Verdana"/>
      <family val="0"/>
    </font>
    <font>
      <sz val="8.7"/>
      <color indexed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9" fontId="0" fillId="0" borderId="0" xfId="57" applyFont="1" applyAlignment="1">
      <alignment/>
    </xf>
    <xf numFmtId="9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Border="1" applyAlignment="1">
      <alignment/>
    </xf>
    <xf numFmtId="169" fontId="0" fillId="0" borderId="0" xfId="42" applyNumberFormat="1" applyAlignment="1">
      <alignment/>
    </xf>
    <xf numFmtId="0" fontId="0" fillId="0" borderId="0" xfId="0" applyAlignment="1" quotePrefix="1">
      <alignment/>
    </xf>
    <xf numFmtId="9" fontId="0" fillId="0" borderId="0" xfId="57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</a:rPr>
              <a:t>Fatal accidents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675"/>
          <c:w val="0.9635"/>
          <c:h val="0.7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Sheet!$K$4</c:f>
              <c:strCache>
                <c:ptCount val="1"/>
                <c:pt idx="0">
                  <c:v>Cyclist only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Sheet!$J$5:$J$10</c:f>
              <c:strCache/>
            </c:strRef>
          </c:cat>
          <c:val>
            <c:numRef>
              <c:f>Sheet!$K$5:$K$10</c:f>
              <c:numCache/>
            </c:numRef>
          </c:val>
        </c:ser>
        <c:ser>
          <c:idx val="1"/>
          <c:order val="1"/>
          <c:tx>
            <c:strRef>
              <c:f>Sheet!$L$4</c:f>
              <c:strCache>
                <c:ptCount val="1"/>
                <c:pt idx="0">
                  <c:v>Cyclist and Driver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Sheet!$J$5:$J$10</c:f>
              <c:strCache/>
            </c:strRef>
          </c:cat>
          <c:val>
            <c:numRef>
              <c:f>Sheet!$L$5:$L$10</c:f>
              <c:numCache/>
            </c:numRef>
          </c:val>
        </c:ser>
        <c:ser>
          <c:idx val="2"/>
          <c:order val="2"/>
          <c:tx>
            <c:strRef>
              <c:f>Sheet!$M$4</c:f>
              <c:strCache>
                <c:ptCount val="1"/>
                <c:pt idx="0">
                  <c:v>Driver only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Sheet!$J$5:$J$10</c:f>
              <c:strCache/>
            </c:strRef>
          </c:cat>
          <c:val>
            <c:numRef>
              <c:f>Sheet!$M$5:$M$10</c:f>
              <c:numCache/>
            </c:numRef>
          </c:val>
        </c:ser>
        <c:axId val="384644"/>
        <c:axId val="3461797"/>
      </c:barChart>
      <c:catAx>
        <c:axId val="384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61797"/>
        <c:crosses val="autoZero"/>
        <c:auto val="1"/>
        <c:lblOffset val="100"/>
        <c:tickLblSkip val="1"/>
        <c:noMultiLvlLbl val="0"/>
      </c:catAx>
      <c:valAx>
        <c:axId val="3461797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4644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8"/>
          <c:y val="0.91675"/>
          <c:w val="0.55075"/>
          <c:h val="0.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</a:rPr>
              <a:t>Serious accidents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8"/>
          <c:w val="0.963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Sheet!$K$11</c:f>
              <c:strCache>
                <c:ptCount val="1"/>
                <c:pt idx="0">
                  <c:v>Cyclist only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Sheet!$J$12:$J$17</c:f>
              <c:strCache/>
            </c:strRef>
          </c:cat>
          <c:val>
            <c:numRef>
              <c:f>Sheet!$K$12:$K$17</c:f>
              <c:numCache/>
            </c:numRef>
          </c:val>
        </c:ser>
        <c:ser>
          <c:idx val="1"/>
          <c:order val="1"/>
          <c:tx>
            <c:strRef>
              <c:f>Sheet!$L$11</c:f>
              <c:strCache>
                <c:ptCount val="1"/>
                <c:pt idx="0">
                  <c:v>Cyclist and Driver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Sheet!$J$12:$J$17</c:f>
              <c:strCache/>
            </c:strRef>
          </c:cat>
          <c:val>
            <c:numRef>
              <c:f>Sheet!$L$12:$L$17</c:f>
              <c:numCache/>
            </c:numRef>
          </c:val>
        </c:ser>
        <c:ser>
          <c:idx val="2"/>
          <c:order val="2"/>
          <c:tx>
            <c:strRef>
              <c:f>Sheet!$M$11</c:f>
              <c:strCache>
                <c:ptCount val="1"/>
                <c:pt idx="0">
                  <c:v>Driver only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Sheet!$J$12:$J$17</c:f>
              <c:strCache/>
            </c:strRef>
          </c:cat>
          <c:val>
            <c:numRef>
              <c:f>Sheet!$M$12:$M$17</c:f>
              <c:numCache/>
            </c:numRef>
          </c:val>
        </c:ser>
        <c:axId val="31156174"/>
        <c:axId val="11970111"/>
      </c:barChart>
      <c:catAx>
        <c:axId val="31156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70111"/>
        <c:crosses val="autoZero"/>
        <c:auto val="1"/>
        <c:lblOffset val="100"/>
        <c:tickLblSkip val="1"/>
        <c:noMultiLvlLbl val="0"/>
      </c:catAx>
      <c:valAx>
        <c:axId val="11970111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56174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8"/>
          <c:y val="0.91775"/>
          <c:w val="0.5507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Slight accidents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825"/>
          <c:w val="0.9635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Sheet!$K$18</c:f>
              <c:strCache>
                <c:ptCount val="1"/>
                <c:pt idx="0">
                  <c:v>Cyclist only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Sheet!$J$19:$J$24</c:f>
              <c:strCache/>
            </c:strRef>
          </c:cat>
          <c:val>
            <c:numRef>
              <c:f>Sheet!$K$19:$K$24</c:f>
              <c:numCache/>
            </c:numRef>
          </c:val>
        </c:ser>
        <c:ser>
          <c:idx val="1"/>
          <c:order val="1"/>
          <c:tx>
            <c:strRef>
              <c:f>Sheet!$L$18</c:f>
              <c:strCache>
                <c:ptCount val="1"/>
                <c:pt idx="0">
                  <c:v>Cyclist and Driver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Sheet!$J$19:$J$24</c:f>
              <c:strCache/>
            </c:strRef>
          </c:cat>
          <c:val>
            <c:numRef>
              <c:f>Sheet!$L$19:$L$24</c:f>
              <c:numCache/>
            </c:numRef>
          </c:val>
        </c:ser>
        <c:ser>
          <c:idx val="2"/>
          <c:order val="2"/>
          <c:tx>
            <c:strRef>
              <c:f>Sheet!$M$18</c:f>
              <c:strCache>
                <c:ptCount val="1"/>
                <c:pt idx="0">
                  <c:v>Driver only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Sheet!$J$19:$J$24</c:f>
              <c:strCache/>
            </c:strRef>
          </c:cat>
          <c:val>
            <c:numRef>
              <c:f>Sheet!$M$19:$M$24</c:f>
              <c:numCache/>
            </c:numRef>
          </c:val>
        </c:ser>
        <c:axId val="40622136"/>
        <c:axId val="30054905"/>
      </c:barChart>
      <c:catAx>
        <c:axId val="40622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54905"/>
        <c:crosses val="autoZero"/>
        <c:auto val="1"/>
        <c:lblOffset val="100"/>
        <c:tickLblSkip val="1"/>
        <c:noMultiLvlLbl val="0"/>
      </c:catAx>
      <c:valAx>
        <c:axId val="30054905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22136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8"/>
          <c:y val="0.91575"/>
          <c:w val="0.55075"/>
          <c:h val="0.0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24</xdr:col>
      <xdr:colOff>114300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13239750" y="0"/>
        <a:ext cx="56007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19</xdr:row>
      <xdr:rowOff>152400</xdr:rowOff>
    </xdr:from>
    <xdr:to>
      <xdr:col>24</xdr:col>
      <xdr:colOff>114300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13239750" y="3228975"/>
        <a:ext cx="560070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600075</xdr:colOff>
      <xdr:row>39</xdr:row>
      <xdr:rowOff>142875</xdr:rowOff>
    </xdr:from>
    <xdr:to>
      <xdr:col>24</xdr:col>
      <xdr:colOff>104775</xdr:colOff>
      <xdr:row>59</xdr:row>
      <xdr:rowOff>85725</xdr:rowOff>
    </xdr:to>
    <xdr:graphicFrame>
      <xdr:nvGraphicFramePr>
        <xdr:cNvPr id="3" name="Chart 5"/>
        <xdr:cNvGraphicFramePr/>
      </xdr:nvGraphicFramePr>
      <xdr:xfrm>
        <a:off x="13230225" y="6457950"/>
        <a:ext cx="560070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75" zoomScaleNormal="75" zoomScalePageLayoutView="0" workbookViewId="0" topLeftCell="A1">
      <selection activeCell="K12" sqref="K12"/>
    </sheetView>
  </sheetViews>
  <sheetFormatPr defaultColWidth="9.140625" defaultRowHeight="12.75"/>
  <cols>
    <col min="1" max="1" width="19.7109375" style="0" bestFit="1" customWidth="1"/>
    <col min="2" max="2" width="14.00390625" style="0" customWidth="1"/>
    <col min="3" max="4" width="15.8515625" style="0" customWidth="1"/>
    <col min="5" max="6" width="15.8515625" style="0" bestFit="1" customWidth="1"/>
    <col min="7" max="8" width="10.57421875" style="0" customWidth="1"/>
    <col min="9" max="9" width="10.57421875" style="0" bestFit="1" customWidth="1"/>
    <col min="11" max="11" width="12.421875" style="0" customWidth="1"/>
    <col min="12" max="12" width="14.28125" style="0" customWidth="1"/>
    <col min="13" max="13" width="15.57421875" style="0" customWidth="1"/>
  </cols>
  <sheetData>
    <row r="1" spans="1:7" ht="12.75">
      <c r="A1" s="19"/>
      <c r="B1" s="19"/>
      <c r="C1" s="19"/>
      <c r="D1" s="19"/>
      <c r="E1" s="19"/>
      <c r="F1" s="19"/>
      <c r="G1" s="19"/>
    </row>
    <row r="2" spans="1:7" ht="12.75">
      <c r="A2" s="21" t="s">
        <v>23</v>
      </c>
      <c r="B2" s="19"/>
      <c r="C2" s="19"/>
      <c r="D2" s="19"/>
      <c r="E2" s="19"/>
      <c r="F2" s="19"/>
      <c r="G2" s="19"/>
    </row>
    <row r="3" spans="1:7" ht="12.75">
      <c r="A3" s="19" t="s">
        <v>24</v>
      </c>
      <c r="B3" s="19"/>
      <c r="C3" s="19"/>
      <c r="D3" s="19"/>
      <c r="E3" s="19"/>
      <c r="F3" s="19"/>
      <c r="G3" s="19"/>
    </row>
    <row r="4" spans="1:13" ht="12.75">
      <c r="A4" s="18" t="s">
        <v>13</v>
      </c>
      <c r="B4" s="18" t="s">
        <v>11</v>
      </c>
      <c r="C4" s="4" t="s">
        <v>3</v>
      </c>
      <c r="D4" s="19" t="s">
        <v>4</v>
      </c>
      <c r="E4" s="19" t="s">
        <v>2</v>
      </c>
      <c r="F4" s="19" t="s">
        <v>1</v>
      </c>
      <c r="G4" s="20" t="s">
        <v>10</v>
      </c>
      <c r="K4" t="s">
        <v>19</v>
      </c>
      <c r="L4" t="s">
        <v>21</v>
      </c>
      <c r="M4" t="s">
        <v>20</v>
      </c>
    </row>
    <row r="5" spans="1:13" ht="12.75">
      <c r="A5" s="1" t="s">
        <v>12</v>
      </c>
      <c r="B5" s="1" t="s">
        <v>5</v>
      </c>
      <c r="C5" s="7">
        <v>26</v>
      </c>
      <c r="D5" s="8">
        <v>3</v>
      </c>
      <c r="E5" s="8">
        <v>5</v>
      </c>
      <c r="F5" s="8">
        <v>13</v>
      </c>
      <c r="G5" s="9">
        <v>47</v>
      </c>
      <c r="J5" t="str">
        <f>B5</f>
        <v>0-15</v>
      </c>
      <c r="K5" s="16">
        <f>C5/($G5-$F5)</f>
        <v>0.7647058823529411</v>
      </c>
      <c r="L5" s="16">
        <f>D5/($G5-$F5)</f>
        <v>0.08823529411764706</v>
      </c>
      <c r="M5" s="16">
        <f>E5/($G5-$F5)</f>
        <v>0.14705882352941177</v>
      </c>
    </row>
    <row r="6" spans="1:13" ht="12.75">
      <c r="A6" s="3"/>
      <c r="B6" s="4" t="s">
        <v>6</v>
      </c>
      <c r="C6" s="10">
        <v>15</v>
      </c>
      <c r="D6" s="11">
        <v>7</v>
      </c>
      <c r="E6" s="11">
        <v>3</v>
      </c>
      <c r="F6" s="11">
        <v>10</v>
      </c>
      <c r="G6" s="12">
        <v>35</v>
      </c>
      <c r="J6" t="str">
        <f>B6</f>
        <v>16-24</v>
      </c>
      <c r="K6" s="16">
        <f aca="true" t="shared" si="0" ref="K6:M9">C6/($G6-$F6)</f>
        <v>0.6</v>
      </c>
      <c r="L6" s="16">
        <f t="shared" si="0"/>
        <v>0.28</v>
      </c>
      <c r="M6" s="16">
        <f t="shared" si="0"/>
        <v>0.12</v>
      </c>
    </row>
    <row r="7" spans="1:13" ht="12.75">
      <c r="A7" s="3"/>
      <c r="B7" s="4" t="s">
        <v>7</v>
      </c>
      <c r="C7" s="10">
        <v>20</v>
      </c>
      <c r="D7" s="11">
        <v>11</v>
      </c>
      <c r="E7" s="11">
        <v>33</v>
      </c>
      <c r="F7" s="11">
        <v>22</v>
      </c>
      <c r="G7" s="12">
        <v>86</v>
      </c>
      <c r="J7" t="str">
        <f>B7</f>
        <v>25-39</v>
      </c>
      <c r="K7" s="16">
        <f t="shared" si="0"/>
        <v>0.3125</v>
      </c>
      <c r="L7" s="16">
        <f t="shared" si="0"/>
        <v>0.171875</v>
      </c>
      <c r="M7" s="16">
        <f t="shared" si="0"/>
        <v>0.515625</v>
      </c>
    </row>
    <row r="8" spans="1:13" ht="12.75">
      <c r="A8" s="3"/>
      <c r="B8" s="4" t="s">
        <v>8</v>
      </c>
      <c r="C8" s="10">
        <v>9</v>
      </c>
      <c r="D8" s="11">
        <v>3</v>
      </c>
      <c r="E8" s="11">
        <v>28</v>
      </c>
      <c r="F8" s="11">
        <v>22</v>
      </c>
      <c r="G8" s="12">
        <v>62</v>
      </c>
      <c r="J8" t="str">
        <f>B8</f>
        <v>40-54</v>
      </c>
      <c r="K8" s="16">
        <f t="shared" si="0"/>
        <v>0.225</v>
      </c>
      <c r="L8" s="16">
        <f t="shared" si="0"/>
        <v>0.075</v>
      </c>
      <c r="M8" s="16">
        <f t="shared" si="0"/>
        <v>0.7</v>
      </c>
    </row>
    <row r="9" spans="1:13" ht="12.75">
      <c r="A9" s="3"/>
      <c r="B9" s="4" t="s">
        <v>9</v>
      </c>
      <c r="C9" s="10">
        <v>28</v>
      </c>
      <c r="D9" s="11">
        <v>8</v>
      </c>
      <c r="E9" s="11">
        <v>30</v>
      </c>
      <c r="F9" s="11">
        <v>26</v>
      </c>
      <c r="G9" s="12">
        <v>92</v>
      </c>
      <c r="J9" t="str">
        <f>B9</f>
        <v>55-99</v>
      </c>
      <c r="K9" s="16">
        <f>C9/($G9-$F9)</f>
        <v>0.42424242424242425</v>
      </c>
      <c r="L9" s="16">
        <f t="shared" si="0"/>
        <v>0.12121212121212122</v>
      </c>
      <c r="M9" s="16">
        <f t="shared" si="0"/>
        <v>0.45454545454545453</v>
      </c>
    </row>
    <row r="10" spans="1:13" ht="12.75">
      <c r="A10" s="3"/>
      <c r="B10" s="4" t="s">
        <v>0</v>
      </c>
      <c r="C10" s="10">
        <v>0</v>
      </c>
      <c r="D10" s="11">
        <v>0</v>
      </c>
      <c r="E10" s="11">
        <v>0</v>
      </c>
      <c r="F10" s="11">
        <v>0</v>
      </c>
      <c r="G10" s="12">
        <v>0</v>
      </c>
      <c r="J10" t="s">
        <v>22</v>
      </c>
      <c r="K10" s="16">
        <f>C23/($G23-$F23)</f>
        <v>0.4279475982532751</v>
      </c>
      <c r="L10" s="16">
        <f>D23/($G23-$F23)</f>
        <v>0.13973799126637554</v>
      </c>
      <c r="M10" s="16">
        <f>E23/($G23-$F23)</f>
        <v>0.43231441048034935</v>
      </c>
    </row>
    <row r="11" spans="1:13" ht="12.75">
      <c r="A11" s="1" t="s">
        <v>14</v>
      </c>
      <c r="B11" s="1" t="s">
        <v>5</v>
      </c>
      <c r="C11" s="7">
        <v>784</v>
      </c>
      <c r="D11" s="8">
        <v>109</v>
      </c>
      <c r="E11" s="8">
        <v>151</v>
      </c>
      <c r="F11" s="8">
        <v>276</v>
      </c>
      <c r="G11" s="9">
        <v>1320</v>
      </c>
      <c r="K11" s="16" t="str">
        <f>K4</f>
        <v>Cyclist only</v>
      </c>
      <c r="L11" s="16" t="str">
        <f>L4</f>
        <v>Cyclist and Driver</v>
      </c>
      <c r="M11" s="16" t="str">
        <f>M4</f>
        <v>Driver only</v>
      </c>
    </row>
    <row r="12" spans="1:13" ht="12.75">
      <c r="A12" s="3"/>
      <c r="B12" s="4" t="s">
        <v>6</v>
      </c>
      <c r="C12" s="10">
        <v>347</v>
      </c>
      <c r="D12" s="11">
        <v>62</v>
      </c>
      <c r="E12" s="11">
        <v>249</v>
      </c>
      <c r="F12" s="11">
        <v>186</v>
      </c>
      <c r="G12" s="12">
        <v>844</v>
      </c>
      <c r="J12" t="str">
        <f>B11</f>
        <v>0-15</v>
      </c>
      <c r="K12" s="16">
        <f aca="true" t="shared" si="1" ref="K12:M16">C11/($G11-$F11)</f>
        <v>0.7509578544061303</v>
      </c>
      <c r="L12" s="16">
        <f t="shared" si="1"/>
        <v>0.10440613026819924</v>
      </c>
      <c r="M12" s="16">
        <f t="shared" si="1"/>
        <v>0.1446360153256705</v>
      </c>
    </row>
    <row r="13" spans="1:13" ht="12.75">
      <c r="A13" s="3"/>
      <c r="B13" s="4" t="s">
        <v>7</v>
      </c>
      <c r="C13" s="10">
        <v>296</v>
      </c>
      <c r="D13" s="11">
        <v>113</v>
      </c>
      <c r="E13" s="11">
        <v>758</v>
      </c>
      <c r="F13" s="11">
        <v>334</v>
      </c>
      <c r="G13" s="12">
        <v>1501</v>
      </c>
      <c r="J13" t="str">
        <f>B12</f>
        <v>16-24</v>
      </c>
      <c r="K13" s="16">
        <f t="shared" si="1"/>
        <v>0.5273556231003039</v>
      </c>
      <c r="L13" s="16">
        <f t="shared" si="1"/>
        <v>0.09422492401215805</v>
      </c>
      <c r="M13" s="16">
        <f t="shared" si="1"/>
        <v>0.378419452887538</v>
      </c>
    </row>
    <row r="14" spans="1:13" ht="12.75">
      <c r="A14" s="3"/>
      <c r="B14" s="4" t="s">
        <v>8</v>
      </c>
      <c r="C14" s="10">
        <v>184</v>
      </c>
      <c r="D14" s="11">
        <v>80</v>
      </c>
      <c r="E14" s="11">
        <v>647</v>
      </c>
      <c r="F14" s="11">
        <v>228</v>
      </c>
      <c r="G14" s="12">
        <v>1139</v>
      </c>
      <c r="J14" t="str">
        <f>B13</f>
        <v>25-39</v>
      </c>
      <c r="K14" s="16">
        <f t="shared" si="1"/>
        <v>0.2536418166238218</v>
      </c>
      <c r="L14" s="16">
        <f t="shared" si="1"/>
        <v>0.09682947729220223</v>
      </c>
      <c r="M14" s="16">
        <f t="shared" si="1"/>
        <v>0.6495287060839761</v>
      </c>
    </row>
    <row r="15" spans="1:13" ht="12.75">
      <c r="A15" s="3"/>
      <c r="B15" s="4" t="s">
        <v>9</v>
      </c>
      <c r="C15" s="10">
        <v>129</v>
      </c>
      <c r="D15" s="11">
        <v>47</v>
      </c>
      <c r="E15" s="11">
        <v>355</v>
      </c>
      <c r="F15" s="11">
        <v>161</v>
      </c>
      <c r="G15" s="12">
        <v>692</v>
      </c>
      <c r="J15" t="str">
        <f>B14</f>
        <v>40-54</v>
      </c>
      <c r="K15" s="16">
        <f t="shared" si="1"/>
        <v>0.20197585071350166</v>
      </c>
      <c r="L15" s="16">
        <f t="shared" si="1"/>
        <v>0.08781558726673985</v>
      </c>
      <c r="M15" s="16">
        <f t="shared" si="1"/>
        <v>0.7102085620197585</v>
      </c>
    </row>
    <row r="16" spans="1:13" ht="12.75">
      <c r="A16" s="3"/>
      <c r="B16" s="4" t="s">
        <v>0</v>
      </c>
      <c r="C16" s="10">
        <v>5</v>
      </c>
      <c r="D16" s="11">
        <v>2</v>
      </c>
      <c r="E16" s="11">
        <v>15</v>
      </c>
      <c r="F16" s="11">
        <v>11</v>
      </c>
      <c r="G16" s="12">
        <v>33</v>
      </c>
      <c r="J16" t="str">
        <f>B15</f>
        <v>55-99</v>
      </c>
      <c r="K16" s="16">
        <f t="shared" si="1"/>
        <v>0.24293785310734464</v>
      </c>
      <c r="L16" s="16">
        <f t="shared" si="1"/>
        <v>0.08851224105461393</v>
      </c>
      <c r="M16" s="16">
        <f t="shared" si="1"/>
        <v>0.6685499058380414</v>
      </c>
    </row>
    <row r="17" spans="1:13" ht="12.75">
      <c r="A17" s="1" t="s">
        <v>17</v>
      </c>
      <c r="B17" s="1" t="s">
        <v>5</v>
      </c>
      <c r="C17" s="7">
        <v>4666</v>
      </c>
      <c r="D17" s="8">
        <v>763</v>
      </c>
      <c r="E17" s="8">
        <v>1486</v>
      </c>
      <c r="F17" s="8">
        <v>2529</v>
      </c>
      <c r="G17" s="9">
        <v>9444</v>
      </c>
      <c r="J17" t="str">
        <f>J10</f>
        <v>All ages</v>
      </c>
      <c r="K17" s="16">
        <f>C24/($G24-$F24)</f>
        <v>0.4027232864066467</v>
      </c>
      <c r="L17" s="16">
        <f>D24/($G24-$F24)</f>
        <v>0.09531502423263329</v>
      </c>
      <c r="M17" s="16">
        <f>E24/($G24-$F24)</f>
        <v>0.50196168936072</v>
      </c>
    </row>
    <row r="18" spans="1:13" ht="12.75">
      <c r="A18" s="3"/>
      <c r="B18" s="4" t="s">
        <v>6</v>
      </c>
      <c r="C18" s="10">
        <v>2029</v>
      </c>
      <c r="D18" s="11">
        <v>548</v>
      </c>
      <c r="E18" s="11">
        <v>1926</v>
      </c>
      <c r="F18" s="11">
        <v>1671</v>
      </c>
      <c r="G18" s="12">
        <v>6174</v>
      </c>
      <c r="K18" s="16" t="str">
        <f>K11</f>
        <v>Cyclist only</v>
      </c>
      <c r="L18" s="16" t="str">
        <f>L11</f>
        <v>Cyclist and Driver</v>
      </c>
      <c r="M18" s="16" t="str">
        <f>M11</f>
        <v>Driver only</v>
      </c>
    </row>
    <row r="19" spans="1:13" ht="12.75">
      <c r="A19" s="3"/>
      <c r="B19" s="4" t="s">
        <v>7</v>
      </c>
      <c r="C19" s="10">
        <v>1529</v>
      </c>
      <c r="D19" s="11">
        <v>846</v>
      </c>
      <c r="E19" s="11">
        <v>5074</v>
      </c>
      <c r="F19" s="11">
        <v>2368</v>
      </c>
      <c r="G19" s="12">
        <v>9817</v>
      </c>
      <c r="J19" t="str">
        <f>B17</f>
        <v>0-15</v>
      </c>
      <c r="K19" s="16">
        <f>C17/($G17-$F17)</f>
        <v>0.674765003615329</v>
      </c>
      <c r="L19" s="16">
        <f aca="true" t="shared" si="2" ref="K19:M23">D17/($G17-$F17)</f>
        <v>0.11033984092552422</v>
      </c>
      <c r="M19" s="16">
        <f t="shared" si="2"/>
        <v>0.21489515545914678</v>
      </c>
    </row>
    <row r="20" spans="1:13" ht="12.75">
      <c r="A20" s="3"/>
      <c r="B20" s="4" t="s">
        <v>8</v>
      </c>
      <c r="C20" s="10">
        <v>671</v>
      </c>
      <c r="D20" s="11">
        <v>432</v>
      </c>
      <c r="E20" s="11">
        <v>3399</v>
      </c>
      <c r="F20" s="11">
        <v>1539</v>
      </c>
      <c r="G20" s="12">
        <v>6041</v>
      </c>
      <c r="J20" t="str">
        <f>B18</f>
        <v>16-24</v>
      </c>
      <c r="K20" s="16">
        <f t="shared" si="2"/>
        <v>0.4505884965578503</v>
      </c>
      <c r="L20" s="16">
        <f>D18/($G18-$F18)</f>
        <v>0.12169664667999111</v>
      </c>
      <c r="M20" s="16">
        <f t="shared" si="2"/>
        <v>0.42771485676215854</v>
      </c>
    </row>
    <row r="21" spans="1:13" ht="12.75">
      <c r="A21" s="3"/>
      <c r="B21" s="4" t="s">
        <v>9</v>
      </c>
      <c r="C21" s="10">
        <v>359</v>
      </c>
      <c r="D21" s="11">
        <v>159</v>
      </c>
      <c r="E21" s="11">
        <v>1598</v>
      </c>
      <c r="F21" s="11">
        <v>727</v>
      </c>
      <c r="G21" s="12">
        <v>2843</v>
      </c>
      <c r="J21" t="str">
        <f>B19</f>
        <v>25-39</v>
      </c>
      <c r="K21" s="16">
        <f t="shared" si="2"/>
        <v>0.20526245133574977</v>
      </c>
      <c r="L21" s="16">
        <f t="shared" si="2"/>
        <v>0.11357229158276279</v>
      </c>
      <c r="M21" s="16">
        <f t="shared" si="2"/>
        <v>0.6811652570814875</v>
      </c>
    </row>
    <row r="22" spans="1:13" ht="12.75">
      <c r="A22" s="3"/>
      <c r="B22" s="4" t="s">
        <v>0</v>
      </c>
      <c r="C22" s="10">
        <v>168</v>
      </c>
      <c r="D22" s="11">
        <v>47</v>
      </c>
      <c r="E22" s="11">
        <v>141</v>
      </c>
      <c r="F22" s="11">
        <v>156</v>
      </c>
      <c r="G22" s="12">
        <v>512</v>
      </c>
      <c r="J22" t="str">
        <f>B20</f>
        <v>40-54</v>
      </c>
      <c r="K22" s="16">
        <f t="shared" si="2"/>
        <v>0.14904486894713462</v>
      </c>
      <c r="L22" s="16">
        <f t="shared" si="2"/>
        <v>0.09595735228787206</v>
      </c>
      <c r="M22" s="16">
        <f t="shared" si="2"/>
        <v>0.7549977787649933</v>
      </c>
    </row>
    <row r="23" spans="1:13" ht="12.75">
      <c r="A23" s="1" t="s">
        <v>15</v>
      </c>
      <c r="B23" s="2"/>
      <c r="C23" s="7">
        <v>98</v>
      </c>
      <c r="D23" s="8">
        <v>32</v>
      </c>
      <c r="E23" s="8">
        <v>99</v>
      </c>
      <c r="F23" s="8">
        <v>93</v>
      </c>
      <c r="G23" s="9">
        <v>322</v>
      </c>
      <c r="J23" t="str">
        <f>B21</f>
        <v>55-99</v>
      </c>
      <c r="K23" s="16">
        <f t="shared" si="2"/>
        <v>0.16965973534971646</v>
      </c>
      <c r="L23" s="16">
        <f t="shared" si="2"/>
        <v>0.07514177693761814</v>
      </c>
      <c r="M23" s="16">
        <f t="shared" si="2"/>
        <v>0.7551984877126654</v>
      </c>
    </row>
    <row r="24" spans="1:13" ht="12.75">
      <c r="A24" s="1" t="s">
        <v>16</v>
      </c>
      <c r="B24" s="2"/>
      <c r="C24" s="7">
        <v>1745</v>
      </c>
      <c r="D24" s="8">
        <v>413</v>
      </c>
      <c r="E24" s="8">
        <v>2175</v>
      </c>
      <c r="F24" s="8">
        <v>1196</v>
      </c>
      <c r="G24" s="9">
        <v>5529</v>
      </c>
      <c r="J24" t="str">
        <f>J17</f>
        <v>All ages</v>
      </c>
      <c r="K24" s="16">
        <f>C25/($G25-$F25)</f>
        <v>0.36461437250880385</v>
      </c>
      <c r="L24" s="16">
        <f>D25/($G25-$F25)</f>
        <v>0.10816144886033822</v>
      </c>
      <c r="M24" s="16">
        <f>E25/($G25-$F25)</f>
        <v>0.5272241786308579</v>
      </c>
    </row>
    <row r="25" spans="1:13" ht="12.75">
      <c r="A25" s="5" t="s">
        <v>18</v>
      </c>
      <c r="B25" s="6"/>
      <c r="C25" s="13">
        <v>9422</v>
      </c>
      <c r="D25" s="14">
        <v>2795</v>
      </c>
      <c r="E25" s="14">
        <v>13624</v>
      </c>
      <c r="F25" s="14">
        <v>8990</v>
      </c>
      <c r="G25" s="15">
        <v>34831</v>
      </c>
      <c r="K25" s="16"/>
      <c r="L25" s="16"/>
      <c r="M25" s="16"/>
    </row>
    <row r="26" spans="11:13" ht="12.75">
      <c r="K26" s="16"/>
      <c r="L26" s="16"/>
      <c r="M26" s="16"/>
    </row>
    <row r="27" ht="12.75">
      <c r="H27" s="23" t="s">
        <v>30</v>
      </c>
    </row>
    <row r="28" spans="2:13" ht="12.75">
      <c r="B28" t="s">
        <v>25</v>
      </c>
      <c r="C28">
        <f>+C7+C8+C9+C10</f>
        <v>57</v>
      </c>
      <c r="D28">
        <f>+D7+D8+D9+D10</f>
        <v>22</v>
      </c>
      <c r="E28">
        <f>+E7+E8+E9+E10</f>
        <v>91</v>
      </c>
      <c r="F28">
        <f>+F7+F8+F9+F10</f>
        <v>70</v>
      </c>
      <c r="G28">
        <f>SUM(C28:F28)</f>
        <v>240</v>
      </c>
      <c r="H28" s="24">
        <f>F28/G28</f>
        <v>0.2916666666666667</v>
      </c>
      <c r="J28" t="s">
        <v>29</v>
      </c>
      <c r="K28" s="16">
        <f aca="true" t="shared" si="3" ref="K28:M31">C28/($G28-$F28)</f>
        <v>0.3352941176470588</v>
      </c>
      <c r="L28" s="16">
        <f t="shared" si="3"/>
        <v>0.12941176470588237</v>
      </c>
      <c r="M28" s="16">
        <f t="shared" si="3"/>
        <v>0.5352941176470588</v>
      </c>
    </row>
    <row r="29" spans="2:13" ht="12.75">
      <c r="B29" t="s">
        <v>26</v>
      </c>
      <c r="C29">
        <f>C13+C14+C15+C16</f>
        <v>614</v>
      </c>
      <c r="D29">
        <f>D13+D14+D15+D16</f>
        <v>242</v>
      </c>
      <c r="E29">
        <f>E13+E14+E15+E16</f>
        <v>1775</v>
      </c>
      <c r="F29">
        <f>F13+F14+F15+F16</f>
        <v>734</v>
      </c>
      <c r="G29" s="22">
        <f>G13+G14+G15+G16</f>
        <v>3365</v>
      </c>
      <c r="H29" s="24">
        <f>F29/G29</f>
        <v>0.21812778603268945</v>
      </c>
      <c r="J29" t="s">
        <v>29</v>
      </c>
      <c r="K29" s="16">
        <f t="shared" si="3"/>
        <v>0.23337134169517293</v>
      </c>
      <c r="L29" s="16">
        <f t="shared" si="3"/>
        <v>0.0919802356518434</v>
      </c>
      <c r="M29" s="16">
        <f t="shared" si="3"/>
        <v>0.6746484226529836</v>
      </c>
    </row>
    <row r="30" spans="2:13" ht="12.75">
      <c r="B30" t="s">
        <v>27</v>
      </c>
      <c r="C30" s="22">
        <f>C19+C20+C21+C22</f>
        <v>2727</v>
      </c>
      <c r="D30" s="22">
        <f>D19+D20+D21+D22</f>
        <v>1484</v>
      </c>
      <c r="E30" s="22">
        <f>E19+E20+E21+E22</f>
        <v>10212</v>
      </c>
      <c r="F30" s="22">
        <f>F19+F20+F21+F22</f>
        <v>4790</v>
      </c>
      <c r="G30" s="22">
        <f>G19+G20+G21+G22</f>
        <v>19213</v>
      </c>
      <c r="H30" s="24">
        <f>F30/G30</f>
        <v>0.2493103627752043</v>
      </c>
      <c r="J30" t="s">
        <v>29</v>
      </c>
      <c r="K30" s="16">
        <f t="shared" si="3"/>
        <v>0.18907300838937807</v>
      </c>
      <c r="L30" s="16">
        <f t="shared" si="3"/>
        <v>0.10289121541981558</v>
      </c>
      <c r="M30" s="16">
        <f t="shared" si="3"/>
        <v>0.7080357761908064</v>
      </c>
    </row>
    <row r="31" spans="2:13" ht="12.75">
      <c r="B31" t="s">
        <v>28</v>
      </c>
      <c r="C31" s="22">
        <f>SUM(C28:C30)</f>
        <v>3398</v>
      </c>
      <c r="D31" s="22">
        <f>SUM(D28:D30)</f>
        <v>1748</v>
      </c>
      <c r="E31" s="22">
        <f>SUM(E28:E30)</f>
        <v>12078</v>
      </c>
      <c r="F31" s="22">
        <f>SUM(F28:F30)</f>
        <v>5594</v>
      </c>
      <c r="G31" s="22">
        <f>SUM(G28:G30)</f>
        <v>22818</v>
      </c>
      <c r="H31" s="24">
        <f>F31/G31</f>
        <v>0.24515733193093173</v>
      </c>
      <c r="J31" t="s">
        <v>29</v>
      </c>
      <c r="K31" s="16">
        <f t="shared" si="3"/>
        <v>0.197282861124013</v>
      </c>
      <c r="L31" s="16">
        <f t="shared" si="3"/>
        <v>0.10148629818857409</v>
      </c>
      <c r="M31" s="16">
        <f t="shared" si="3"/>
        <v>0.7012308406874129</v>
      </c>
    </row>
    <row r="32" spans="3:8" ht="12.75">
      <c r="C32" s="17"/>
      <c r="D32" s="17"/>
      <c r="E32" s="17"/>
      <c r="F32" s="17"/>
      <c r="G32" s="17"/>
      <c r="H32" s="17"/>
    </row>
    <row r="33" spans="3:8" ht="12.75">
      <c r="C33" s="17"/>
      <c r="D33" s="17"/>
      <c r="E33" s="17"/>
      <c r="F33" s="17"/>
      <c r="G33" s="17"/>
      <c r="H33" s="17"/>
    </row>
    <row r="34" spans="3:8" ht="12.75">
      <c r="C34" s="17"/>
      <c r="D34" s="17"/>
      <c r="E34" s="17"/>
      <c r="F34" s="17"/>
      <c r="G34" s="17"/>
      <c r="H34" s="17"/>
    </row>
    <row r="35" spans="3:8" ht="12.75">
      <c r="C35" s="17"/>
      <c r="D35" s="17"/>
      <c r="E35" s="17"/>
      <c r="F35" s="17"/>
      <c r="G35" s="17"/>
      <c r="H35" s="17"/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TRL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Buckle</dc:creator>
  <cp:keywords/>
  <dc:description/>
  <cp:lastModifiedBy>roger.geffen</cp:lastModifiedBy>
  <cp:lastPrinted>2012-04-03T16:07:21Z</cp:lastPrinted>
  <dcterms:created xsi:type="dcterms:W3CDTF">2008-12-04T17:18:21Z</dcterms:created>
  <dcterms:modified xsi:type="dcterms:W3CDTF">2012-04-03T16:20:08Z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-1300383710</vt:i4>
  </property>
  <property fmtid="{D5CDD505-2E9C-101B-9397-08002B2CF9AE}" pid="3" name="_NewReviewCycle">
    <vt:lpwstr/>
  </property>
  <property fmtid="{D5CDD505-2E9C-101B-9397-08002B2CF9AE}" pid="4" name="_EmailSubject">
    <vt:lpwstr>Data behind Figure H-3 of TRL PPR445 - Contributory factors in cycle crashes</vt:lpwstr>
  </property>
  <property fmtid="{D5CDD505-2E9C-101B-9397-08002B2CF9AE}" pid="5" name="_AuthorEmail">
    <vt:lpwstr>ROADACC.STATS@dft.gsi.gov.uk</vt:lpwstr>
  </property>
  <property fmtid="{D5CDD505-2E9C-101B-9397-08002B2CF9AE}" pid="6" name="_AuthorEmailDisplayName">
    <vt:lpwstr>ROADACC STATS</vt:lpwstr>
  </property>
  <property fmtid="{D5CDD505-2E9C-101B-9397-08002B2CF9AE}" pid="7" name="_PreviousAdHocReviewCycleID">
    <vt:i4>-66464753</vt:i4>
  </property>
  <property fmtid="{D5CDD505-2E9C-101B-9397-08002B2CF9AE}" pid="8" name="_ReviewingToolsShownOnce">
    <vt:lpwstr/>
  </property>
</Properties>
</file>